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715" activeTab="1"/>
  </bookViews>
  <sheets>
    <sheet name="Percent Slippage" sheetId="1" r:id="rId1"/>
    <sheet name="Pump Slippage Calculator (SPM)" sheetId="2" r:id="rId2"/>
    <sheet name="Plot Slippage Table" sheetId="3" r:id="rId3"/>
  </sheets>
  <definedNames>
    <definedName name="_xlnm.Print_Area" localSheetId="1">'Pump Slippage Calculator (SPM)'!$A$2:$H$30</definedName>
  </definedNames>
  <calcPr fullCalcOnLoad="1"/>
</workbook>
</file>

<file path=xl/comments2.xml><?xml version="1.0" encoding="utf-8"?>
<comments xmlns="http://schemas.openxmlformats.org/spreadsheetml/2006/main">
  <authors>
    <author>lgbi</author>
  </authors>
  <commentList>
    <comment ref="A5" authorId="0">
      <text>
        <r>
          <rPr>
            <sz val="8"/>
            <rFont val="Tahoma"/>
            <family val="0"/>
          </rPr>
          <t xml:space="preserve">Differential Pressure across the plunger in psi.  .433 X (pump depth-annulus FL).  Multiply the psi of water by fluid's SG.
</t>
        </r>
      </text>
    </comment>
  </commentList>
</comments>
</file>

<file path=xl/sharedStrings.xml><?xml version="1.0" encoding="utf-8"?>
<sst xmlns="http://schemas.openxmlformats.org/spreadsheetml/2006/main" count="18" uniqueCount="17">
  <si>
    <t>Plunger length (inches)</t>
  </si>
  <si>
    <t>Slippage in BPD</t>
  </si>
  <si>
    <t>D=Plunger Diameter (inches)</t>
  </si>
  <si>
    <t>C=Clearance (inches)</t>
  </si>
  <si>
    <t>Pump Depth</t>
  </si>
  <si>
    <t>*P=Pressure Differiential</t>
  </si>
  <si>
    <t xml:space="preserve">*Calculating Differential Pressure </t>
  </si>
  <si>
    <t>Clearance</t>
  </si>
  <si>
    <r>
      <t>U</t>
    </r>
    <r>
      <rPr>
        <sz val="16"/>
        <rFont val="Arial"/>
        <family val="0"/>
      </rPr>
      <t>=Fluid Viscosity (centipoise)</t>
    </r>
  </si>
  <si>
    <t xml:space="preserve">Inputs to Pump Slippage Calculations </t>
  </si>
  <si>
    <t>Strokes per Minute</t>
  </si>
  <si>
    <t>Tubing Fluid Gradient (Psi/Ft)</t>
  </si>
  <si>
    <t>Pump Intake Pressure (Psi)</t>
  </si>
  <si>
    <t>Tubing Discharge Pressure (Psi)</t>
  </si>
  <si>
    <t>Pdisp-BPD</t>
  </si>
  <si>
    <t>BPD QRod - Anchored Tubing - 100" Stroke Length - 86 rod string</t>
  </si>
  <si>
    <t>Calculated 100% Efficient Pump Displacement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</si>
</sst>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"/>
    <numFmt numFmtId="170" formatCode="0.00000000"/>
    <numFmt numFmtId="171" formatCode="0.0000000"/>
    <numFmt numFmtId="172" formatCode="&quot;$&quot;#,##0.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6"/>
      <name val="Perpetua"/>
      <family val="1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.0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0" fillId="4" borderId="4" xfId="0" applyNumberForma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0" borderId="10" xfId="0" applyFont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5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"/>
          <c:w val="0.87425"/>
          <c:h val="0.9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'Pump Slippage Calculator (SPM)'!$C$33</c:f>
              <c:strCache>
                <c:ptCount val="1"/>
                <c:pt idx="0">
                  <c:v>1.25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(SPM)'!$C$35:$C$44</c:f>
              <c:numCache>
                <c:ptCount val="10"/>
                <c:pt idx="0">
                  <c:v>5.5549485692132</c:v>
                </c:pt>
                <c:pt idx="1">
                  <c:v>8.601752096912215</c:v>
                </c:pt>
                <c:pt idx="2">
                  <c:v>12.075083476779264</c:v>
                </c:pt>
                <c:pt idx="3">
                  <c:v>15.931095306562556</c:v>
                </c:pt>
                <c:pt idx="4">
                  <c:v>20.137463024900022</c:v>
                </c:pt>
                <c:pt idx="5">
                  <c:v>24.66905512299681</c:v>
                </c:pt>
                <c:pt idx="6">
                  <c:v>29.505593140482016</c:v>
                </c:pt>
                <c:pt idx="7">
                  <c:v>34.630258643513656</c:v>
                </c:pt>
                <c:pt idx="8">
                  <c:v>40.02880421987533</c:v>
                </c:pt>
                <c:pt idx="9">
                  <c:v>45.68895544297141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'Pump Slippage Calculator (SPM)'!$D$33</c:f>
              <c:strCache>
                <c:ptCount val="1"/>
                <c:pt idx="0">
                  <c:v>1.50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(SPM)'!$D$35:$D$44</c:f>
              <c:numCache>
                <c:ptCount val="10"/>
                <c:pt idx="0">
                  <c:v>4.781474717803767</c:v>
                </c:pt>
                <c:pt idx="1">
                  <c:v>7.404039779620641</c:v>
                </c:pt>
                <c:pt idx="2">
                  <c:v>10.393742739506202</c:v>
                </c:pt>
                <c:pt idx="3">
                  <c:v>13.712841529699412</c:v>
                </c:pt>
                <c:pt idx="4">
                  <c:v>17.333512477129137</c:v>
                </c:pt>
                <c:pt idx="5">
                  <c:v>21.234123397009913</c:v>
                </c:pt>
                <c:pt idx="6">
                  <c:v>25.39721941206047</c:v>
                </c:pt>
                <c:pt idx="7">
                  <c:v>29.80832389568264</c:v>
                </c:pt>
                <c:pt idx="8">
                  <c:v>34.45517325255092</c:v>
                </c:pt>
                <c:pt idx="9">
                  <c:v>39.32720215344375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'Pump Slippage Calculator (SPM)'!$E$33</c:f>
              <c:strCache>
                <c:ptCount val="1"/>
                <c:pt idx="0">
                  <c:v>1.75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(SPM)'!$E$35:$E$44</c:f>
              <c:numCache>
                <c:ptCount val="10"/>
                <c:pt idx="0">
                  <c:v>4.278568800882658</c:v>
                </c:pt>
                <c:pt idx="1">
                  <c:v>6.625297731602288</c:v>
                </c:pt>
                <c:pt idx="2">
                  <c:v>9.300549732923836</c:v>
                </c:pt>
                <c:pt idx="3">
                  <c:v>12.270552372044945</c:v>
                </c:pt>
                <c:pt idx="4">
                  <c:v>15.510408414000668</c:v>
                </c:pt>
                <c:pt idx="5">
                  <c:v>19.000760903796895</c:v>
                </c:pt>
                <c:pt idx="6">
                  <c:v>22.725990833122072</c:v>
                </c:pt>
                <c:pt idx="7">
                  <c:v>26.673144197916663</c:v>
                </c:pt>
                <c:pt idx="8">
                  <c:v>30.831247263204954</c:v>
                </c:pt>
                <c:pt idx="9">
                  <c:v>35.19084593989384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'Pump Slippage Calculator (SPM)'!$F$33</c:f>
              <c:strCache>
                <c:ptCount val="1"/>
                <c:pt idx="0">
                  <c:v>2.00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(SPM)'!$F$35:$F$44</c:f>
              <c:numCache>
                <c:ptCount val="10"/>
                <c:pt idx="0">
                  <c:v>3.8742205405794623</c:v>
                </c:pt>
                <c:pt idx="1">
                  <c:v>5.9991706932310835</c:v>
                </c:pt>
                <c:pt idx="2">
                  <c:v>8.421596681240922</c:v>
                </c:pt>
                <c:pt idx="3">
                  <c:v>11.110917752269268</c:v>
                </c:pt>
                <c:pt idx="4">
                  <c:v>14.044589596853353</c:v>
                </c:pt>
                <c:pt idx="5">
                  <c:v>17.205084598602905</c:v>
                </c:pt>
                <c:pt idx="6">
                  <c:v>20.578259831310536</c:v>
                </c:pt>
                <c:pt idx="7">
                  <c:v>24.15238551547619</c:v>
                </c:pt>
                <c:pt idx="8">
                  <c:v>27.917524994374592</c:v>
                </c:pt>
                <c:pt idx="9">
                  <c:v>31.8651176422775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'Pump Slippage Calculator (SPM)'!$G$33</c:f>
              <c:strCache>
                <c:ptCount val="1"/>
                <c:pt idx="0">
                  <c:v>2.25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(SPM)'!$G$35:$G$44</c:f>
              <c:numCache>
                <c:ptCount val="10"/>
                <c:pt idx="0">
                  <c:v>3.601301402922117</c:v>
                </c:pt>
                <c:pt idx="1">
                  <c:v>5.576559622150716</c:v>
                </c:pt>
                <c:pt idx="2">
                  <c:v>7.8283380167255405</c:v>
                </c:pt>
                <c:pt idx="3">
                  <c:v>10.328210092813862</c:v>
                </c:pt>
                <c:pt idx="4">
                  <c:v>13.055219672922474</c:v>
                </c:pt>
                <c:pt idx="5">
                  <c:v>15.99307387211234</c:v>
                </c:pt>
                <c:pt idx="6">
                  <c:v>19.128626061414195</c:v>
                </c:pt>
                <c:pt idx="7">
                  <c:v>22.4509727646508</c:v>
                </c:pt>
                <c:pt idx="8">
                  <c:v>25.950877312037825</c:v>
                </c:pt>
                <c:pt idx="9">
                  <c:v>29.62038213040096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'Pump Slippage Calculator (SPM)'!$H$33</c:f>
              <c:strCache>
                <c:ptCount val="1"/>
                <c:pt idx="0">
                  <c:v>2.75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'Pump Slippage Calculator (SPM)'!$B$35:$B$44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xVal>
          <c:yVal>
            <c:numRef>
              <c:f>'Pump Slippage Calculator (SPM)'!$H$35:$H$44</c:f>
              <c:numCache>
                <c:ptCount val="10"/>
                <c:pt idx="0">
                  <c:v>3.367181142440416</c:v>
                </c:pt>
                <c:pt idx="1">
                  <c:v>5.21402801336332</c:v>
                </c:pt>
                <c:pt idx="2">
                  <c:v>7.319418509425358</c:v>
                </c:pt>
                <c:pt idx="3">
                  <c:v>9.656774140444725</c:v>
                </c:pt>
                <c:pt idx="4">
                  <c:v>12.206501088026922</c:v>
                </c:pt>
                <c:pt idx="5">
                  <c:v>14.953365666127723</c:v>
                </c:pt>
                <c:pt idx="6">
                  <c:v>17.88507590687241</c:v>
                </c:pt>
                <c:pt idx="7">
                  <c:v>20.99143716802935</c:v>
                </c:pt>
                <c:pt idx="8">
                  <c:v>24.26381325483529</c:v>
                </c:pt>
                <c:pt idx="9">
                  <c:v>27.694763915188503</c:v>
                </c:pt>
              </c:numCache>
            </c:numRef>
          </c:yVal>
          <c:smooth val="1"/>
        </c:ser>
        <c:axId val="11475266"/>
        <c:axId val="36168531"/>
      </c:scatterChart>
      <c:valAx>
        <c:axId val="11475266"/>
        <c:scaling>
          <c:orientation val="minMax"/>
          <c:max val="0.012"/>
          <c:min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Pump Clearances - 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crossBetween val="midCat"/>
        <c:dispUnits/>
        <c:majorUnit val="0.001"/>
      </c:valAx>
      <c:valAx>
        <c:axId val="3616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Slippage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5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75"/>
          <c:y val="0.7815"/>
          <c:w val="0.268"/>
          <c:h val="0.08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'Pump Slippage Calculator (SPM)'!$B$19</c:f>
        </c:strRef>
      </c:tx>
      <c:layout>
        <c:manualLayout>
          <c:xMode val="factor"/>
          <c:yMode val="factor"/>
          <c:x val="0.007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5"/>
          <c:y val="0.08075"/>
          <c:w val="0.94975"/>
          <c:h val="0.8625"/>
        </c:manualLayout>
      </c:layout>
      <c:lineChart>
        <c:grouping val="standard"/>
        <c:varyColors val="0"/>
        <c:ser>
          <c:idx val="1"/>
          <c:order val="0"/>
          <c:tx>
            <c:strRef>
              <c:f>'Pump Slippage Calculator (SPM)'!$C$20</c:f>
              <c:strCache>
                <c:ptCount val="1"/>
                <c:pt idx="0">
                  <c:v>1.25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(SPM)'!$C$21:$C$30</c:f>
              <c:numCache>
                <c:ptCount val="10"/>
                <c:pt idx="0">
                  <c:v>9.443412567662438</c:v>
                </c:pt>
                <c:pt idx="1">
                  <c:v>14.622978564750765</c:v>
                </c:pt>
                <c:pt idx="2">
                  <c:v>20.52764191052475</c:v>
                </c:pt>
                <c:pt idx="3">
                  <c:v>27.082862021156345</c:v>
                </c:pt>
                <c:pt idx="4">
                  <c:v>34.23368714233004</c:v>
                </c:pt>
                <c:pt idx="5">
                  <c:v>41.93739370909458</c:v>
                </c:pt>
                <c:pt idx="6">
                  <c:v>50.15950833881943</c:v>
                </c:pt>
                <c:pt idx="7">
                  <c:v>58.871439693973215</c:v>
                </c:pt>
                <c:pt idx="8">
                  <c:v>68.04896717378807</c:v>
                </c:pt>
                <c:pt idx="9">
                  <c:v>77.6712242530514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'Pump Slippage Calculator (SPM)'!$D$20</c:f>
              <c:strCache>
                <c:ptCount val="1"/>
                <c:pt idx="0">
                  <c:v>1.50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(SPM)'!$D$21:$D$30</c:f>
              <c:numCache>
                <c:ptCount val="10"/>
                <c:pt idx="0">
                  <c:v>11.332095081194927</c:v>
                </c:pt>
                <c:pt idx="1">
                  <c:v>17.54757427770092</c:v>
                </c:pt>
                <c:pt idx="2">
                  <c:v>24.6331702926297</c:v>
                </c:pt>
                <c:pt idx="3">
                  <c:v>32.499434425387605</c:v>
                </c:pt>
                <c:pt idx="4">
                  <c:v>41.080424570796055</c:v>
                </c:pt>
                <c:pt idx="5">
                  <c:v>50.324872450913496</c:v>
                </c:pt>
                <c:pt idx="6">
                  <c:v>60.19141000658331</c:v>
                </c:pt>
                <c:pt idx="7">
                  <c:v>70.64572763276786</c:v>
                </c:pt>
                <c:pt idx="8">
                  <c:v>81.65876060854568</c:v>
                </c:pt>
                <c:pt idx="9">
                  <c:v>93.2054691036617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'Pump Slippage Calculator (SPM)'!$E$20</c:f>
              <c:strCache>
                <c:ptCount val="1"/>
                <c:pt idx="0">
                  <c:v>1.75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(SPM)'!$E$21:$E$30</c:f>
              <c:numCache>
                <c:ptCount val="10"/>
                <c:pt idx="0">
                  <c:v>13.220777594727414</c:v>
                </c:pt>
                <c:pt idx="1">
                  <c:v>20.472169990651068</c:v>
                </c:pt>
                <c:pt idx="2">
                  <c:v>28.73869867473465</c:v>
                </c:pt>
                <c:pt idx="3">
                  <c:v>37.91600682961888</c:v>
                </c:pt>
                <c:pt idx="4">
                  <c:v>47.92716199926206</c:v>
                </c:pt>
                <c:pt idx="5">
                  <c:v>58.712351192732406</c:v>
                </c:pt>
                <c:pt idx="6">
                  <c:v>70.2233116743472</c:v>
                </c:pt>
                <c:pt idx="7">
                  <c:v>82.4200155715625</c:v>
                </c:pt>
                <c:pt idx="8">
                  <c:v>95.26855404330331</c:v>
                </c:pt>
                <c:pt idx="9">
                  <c:v>108.73971395427196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'Pump Slippage Calculator (SPM)'!$F$20</c:f>
              <c:strCache>
                <c:ptCount val="1"/>
                <c:pt idx="0">
                  <c:v>2.00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(SPM)'!$F$21:$F$30</c:f>
              <c:numCache>
                <c:ptCount val="10"/>
                <c:pt idx="0">
                  <c:v>15.109460108259903</c:v>
                </c:pt>
                <c:pt idx="1">
                  <c:v>23.396765703601226</c:v>
                </c:pt>
                <c:pt idx="2">
                  <c:v>32.8442270568396</c:v>
                </c:pt>
                <c:pt idx="3">
                  <c:v>43.33257923385015</c:v>
                </c:pt>
                <c:pt idx="4">
                  <c:v>54.773899427728075</c:v>
                </c:pt>
                <c:pt idx="5">
                  <c:v>67.09982993455132</c:v>
                </c:pt>
                <c:pt idx="6">
                  <c:v>80.25521334211109</c:v>
                </c:pt>
                <c:pt idx="7">
                  <c:v>94.19430351035714</c:v>
                </c:pt>
                <c:pt idx="8">
                  <c:v>108.8783474780609</c:v>
                </c:pt>
                <c:pt idx="9">
                  <c:v>124.27395880488226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'Pump Slippage Calculator (SPM)'!$G$20</c:f>
              <c:strCache>
                <c:ptCount val="1"/>
                <c:pt idx="0">
                  <c:v>2.25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(SPM)'!$G$21:$G$30</c:f>
              <c:numCache>
                <c:ptCount val="10"/>
                <c:pt idx="0">
                  <c:v>16.998142621792393</c:v>
                </c:pt>
                <c:pt idx="1">
                  <c:v>26.32136141655138</c:v>
                </c:pt>
                <c:pt idx="2">
                  <c:v>36.94975543894455</c:v>
                </c:pt>
                <c:pt idx="3">
                  <c:v>48.74915163808142</c:v>
                </c:pt>
                <c:pt idx="4">
                  <c:v>61.620636856194075</c:v>
                </c:pt>
                <c:pt idx="5">
                  <c:v>75.48730867637025</c:v>
                </c:pt>
                <c:pt idx="6">
                  <c:v>90.287115009875</c:v>
                </c:pt>
                <c:pt idx="7">
                  <c:v>105.96859144915177</c:v>
                </c:pt>
                <c:pt idx="8">
                  <c:v>122.48814091281852</c:v>
                </c:pt>
                <c:pt idx="9">
                  <c:v>139.80820365549252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'Pump Slippage Calculator (SPM)'!$H$20</c:f>
              <c:strCache>
                <c:ptCount val="1"/>
                <c:pt idx="0">
                  <c:v>2.75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'Pump Slippage Calculator (SPM)'!$B$21:$B$30</c:f>
              <c:numCache>
                <c:ptCount val="10"/>
                <c:pt idx="0">
                  <c:v>0.003</c:v>
                </c:pt>
                <c:pt idx="1">
                  <c:v>0.004</c:v>
                </c:pt>
                <c:pt idx="2">
                  <c:v>0.005</c:v>
                </c:pt>
                <c:pt idx="3">
                  <c:v>0.006</c:v>
                </c:pt>
                <c:pt idx="4">
                  <c:v>0.007</c:v>
                </c:pt>
                <c:pt idx="5">
                  <c:v>0.008</c:v>
                </c:pt>
                <c:pt idx="6">
                  <c:v>0.009</c:v>
                </c:pt>
                <c:pt idx="7">
                  <c:v>0.01</c:v>
                </c:pt>
                <c:pt idx="8">
                  <c:v>0.011</c:v>
                </c:pt>
                <c:pt idx="9">
                  <c:v>0.012</c:v>
                </c:pt>
              </c:numCache>
            </c:numRef>
          </c:cat>
          <c:val>
            <c:numRef>
              <c:f>'Pump Slippage Calculator (SPM)'!$H$21:$H$30</c:f>
              <c:numCache>
                <c:ptCount val="10"/>
                <c:pt idx="0">
                  <c:v>20.775507648857367</c:v>
                </c:pt>
                <c:pt idx="1">
                  <c:v>32.170552842451684</c:v>
                </c:pt>
                <c:pt idx="2">
                  <c:v>45.16081220315446</c:v>
                </c:pt>
                <c:pt idx="3">
                  <c:v>59.58229644654396</c:v>
                </c:pt>
                <c:pt idx="4">
                  <c:v>75.31411171312611</c:v>
                </c:pt>
                <c:pt idx="5">
                  <c:v>92.26226616000805</c:v>
                </c:pt>
                <c:pt idx="6">
                  <c:v>110.35091834540276</c:v>
                </c:pt>
                <c:pt idx="7">
                  <c:v>129.5171673267411</c:v>
                </c:pt>
                <c:pt idx="8">
                  <c:v>149.70772778233376</c:v>
                </c:pt>
                <c:pt idx="9">
                  <c:v>170.87669335671308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Pump Clearance Between Plunger and Barrel - 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Calculated Pump Slippage - BFPD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5125"/>
          <c:w val="0.18725"/>
          <c:h val="0.19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0.6215</cdr:x>
      <cdr:y>0.74275</cdr:y>
    </cdr:from>
    <cdr:to>
      <cdr:x>0.88775</cdr:x>
      <cdr:y>0.7805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4400550"/>
          <a:ext cx="2314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5" b="1" i="0" u="none" baseline="0">
              <a:latin typeface="Arial"/>
              <a:ea typeface="Arial"/>
              <a:cs typeface="Arial"/>
            </a:rPr>
            <a:t>Plunger Diameter -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2</xdr:col>
      <xdr:colOff>466725</xdr:colOff>
      <xdr:row>1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02907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504825</xdr:colOff>
      <xdr:row>90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9677400" cy="7153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0.10625</cdr:y>
    </cdr:from>
    <cdr:to>
      <cdr:x>0.31075</cdr:x>
      <cdr:y>0.15225</cdr:y>
    </cdr:to>
    <cdr:sp>
      <cdr:nvSpPr>
        <cdr:cNvPr id="1" name="TextBox 2"/>
        <cdr:cNvSpPr txBox="1">
          <a:spLocks noChangeArrowheads="1"/>
        </cdr:cNvSpPr>
      </cdr:nvSpPr>
      <cdr:spPr>
        <a:xfrm>
          <a:off x="1114425" y="628650"/>
          <a:ext cx="15811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Plunger Dia (inch)</a:t>
          </a:r>
        </a:p>
      </cdr:txBody>
    </cdr:sp>
  </cdr:relSizeAnchor>
  <cdr:relSizeAnchor xmlns:cdr="http://schemas.openxmlformats.org/drawingml/2006/chartDrawing">
    <cdr:from>
      <cdr:x>0.49375</cdr:x>
      <cdr:y>0.749</cdr:y>
    </cdr:from>
    <cdr:to>
      <cdr:x>0.96375</cdr:x>
      <cdr:y>0.86325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4438650"/>
          <a:ext cx="40767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4.421875" style="0" customWidth="1"/>
    <col min="2" max="2" width="10.28125" style="2" bestFit="1" customWidth="1"/>
    <col min="3" max="8" width="7.7109375" style="0" customWidth="1"/>
    <col min="15" max="15" width="10.140625" style="0" customWidth="1"/>
    <col min="16" max="16" width="10.7109375" style="0" customWidth="1"/>
    <col min="17" max="17" width="16.57421875" style="0" bestFit="1" customWidth="1"/>
    <col min="18" max="18" width="10.57421875" style="0" customWidth="1"/>
  </cols>
  <sheetData>
    <row r="1" ht="12.75"/>
    <row r="2" spans="3:5" ht="59.25" customHeight="1">
      <c r="C2" s="5"/>
      <c r="D2" s="5"/>
      <c r="E2" s="5"/>
    </row>
    <row r="3" spans="1:4" ht="23.25">
      <c r="A3" s="30" t="s">
        <v>9</v>
      </c>
      <c r="B3" s="30"/>
      <c r="C3" s="31"/>
      <c r="D3" s="31"/>
    </row>
    <row r="4" spans="1:7" ht="23.25">
      <c r="A4" s="5" t="s">
        <v>2</v>
      </c>
      <c r="B4" s="7">
        <v>2.25</v>
      </c>
      <c r="C4" s="5"/>
      <c r="D4" s="28"/>
      <c r="E4" s="28"/>
      <c r="F4" s="32"/>
      <c r="G4" s="32"/>
    </row>
    <row r="5" spans="1:7" ht="23.25">
      <c r="A5" s="5" t="s">
        <v>5</v>
      </c>
      <c r="B5" s="8">
        <f>B13+B12*B14-B15</f>
        <v>2285</v>
      </c>
      <c r="C5" s="5"/>
      <c r="D5" s="29"/>
      <c r="E5" s="29"/>
      <c r="F5" s="32"/>
      <c r="G5" s="32"/>
    </row>
    <row r="6" spans="1:8" ht="20.25">
      <c r="A6" s="5" t="s">
        <v>3</v>
      </c>
      <c r="B6" s="7">
        <v>0.009</v>
      </c>
      <c r="C6" s="5"/>
      <c r="D6" s="5"/>
      <c r="E6" s="5"/>
      <c r="H6" s="1"/>
    </row>
    <row r="7" spans="1:5" ht="21.75">
      <c r="A7" s="9" t="s">
        <v>8</v>
      </c>
      <c r="B7" s="7">
        <v>1</v>
      </c>
      <c r="C7" s="5"/>
      <c r="D7" s="5"/>
      <c r="E7" s="5"/>
    </row>
    <row r="8" spans="1:7" ht="20.25">
      <c r="A8" s="5" t="s">
        <v>0</v>
      </c>
      <c r="B8" s="7">
        <v>48</v>
      </c>
      <c r="C8" s="5"/>
      <c r="D8" s="5"/>
      <c r="E8" s="5"/>
      <c r="G8" s="1"/>
    </row>
    <row r="9" spans="1:7" ht="20.25">
      <c r="A9" s="5" t="s">
        <v>10</v>
      </c>
      <c r="B9" s="7">
        <v>10</v>
      </c>
      <c r="C9" s="5"/>
      <c r="D9" s="5"/>
      <c r="E9" s="5"/>
      <c r="G9" s="1"/>
    </row>
    <row r="10" spans="1:5" ht="20.25">
      <c r="A10" s="5"/>
      <c r="B10" s="6"/>
      <c r="C10" s="5"/>
      <c r="D10" s="5"/>
      <c r="E10" s="5"/>
    </row>
    <row r="11" spans="1:5" ht="23.25">
      <c r="A11" s="11" t="s">
        <v>6</v>
      </c>
      <c r="B11" s="6"/>
      <c r="C11" s="5"/>
      <c r="D11" s="5"/>
      <c r="E11" s="5"/>
    </row>
    <row r="12" spans="1:5" ht="20.25">
      <c r="A12" s="5" t="s">
        <v>4</v>
      </c>
      <c r="B12" s="7">
        <v>5000</v>
      </c>
      <c r="C12" s="5"/>
      <c r="D12" s="5"/>
      <c r="E12" s="5"/>
    </row>
    <row r="13" spans="1:5" ht="20.25">
      <c r="A13" s="5" t="s">
        <v>13</v>
      </c>
      <c r="B13" s="7">
        <v>250</v>
      </c>
      <c r="C13" s="5"/>
      <c r="D13" s="5"/>
      <c r="E13" s="5"/>
    </row>
    <row r="14" spans="1:6" ht="20.25">
      <c r="A14" s="5" t="s">
        <v>11</v>
      </c>
      <c r="B14" s="7">
        <v>0.427</v>
      </c>
      <c r="C14" s="5"/>
      <c r="D14" s="5"/>
      <c r="E14" s="5"/>
      <c r="F14">
        <f>0.427/0.433</f>
        <v>0.9861431870669746</v>
      </c>
    </row>
    <row r="15" spans="1:5" ht="20.25">
      <c r="A15" s="5" t="s">
        <v>12</v>
      </c>
      <c r="B15" s="7">
        <v>100</v>
      </c>
      <c r="C15" s="5"/>
      <c r="D15" s="5"/>
      <c r="E15" s="5"/>
    </row>
    <row r="16" spans="1:5" ht="21" thickBot="1">
      <c r="A16" s="5"/>
      <c r="B16" s="6"/>
      <c r="C16" s="5"/>
      <c r="D16" s="5"/>
      <c r="E16" s="5"/>
    </row>
    <row r="17" spans="1:5" ht="21" thickBot="1">
      <c r="A17" s="10" t="s">
        <v>1</v>
      </c>
      <c r="B17" s="24">
        <f>452*(B4*B5*((B6)^1.52))/(B7*B8)*(0.14*B9+1)</f>
        <v>90.287115009875</v>
      </c>
      <c r="C17" s="5"/>
      <c r="D17" s="5"/>
      <c r="E17" s="5"/>
    </row>
    <row r="18" spans="3:5" ht="12.75">
      <c r="C18" s="15"/>
      <c r="D18" s="16"/>
      <c r="E18" s="15"/>
    </row>
    <row r="19" spans="2:8" ht="12.75">
      <c r="B19" s="18" t="str">
        <f>"Patterson Equation Pump Slippage vs Clearance @ SPM = "&amp;B9</f>
        <v>Patterson Equation Pump Slippage vs Clearance @ SPM = 10</v>
      </c>
      <c r="C19" s="19"/>
      <c r="D19" s="19"/>
      <c r="E19" s="19"/>
      <c r="F19" s="20"/>
      <c r="G19" s="19"/>
      <c r="H19" s="20"/>
    </row>
    <row r="20" spans="2:8" ht="13.5" thickBot="1">
      <c r="B20" s="17" t="s">
        <v>7</v>
      </c>
      <c r="C20" s="22">
        <v>1.25</v>
      </c>
      <c r="D20" s="23">
        <v>1.5</v>
      </c>
      <c r="E20" s="23">
        <v>1.75</v>
      </c>
      <c r="F20" s="23">
        <v>2</v>
      </c>
      <c r="G20" s="23">
        <v>2.25</v>
      </c>
      <c r="H20" s="21">
        <v>2.75</v>
      </c>
    </row>
    <row r="21" spans="2:8" ht="12.75">
      <c r="B21" s="13">
        <v>0.003</v>
      </c>
      <c r="C21" s="12">
        <f aca="true" t="shared" si="0" ref="C21:H30">452*(C$20*$B$5*(($B21)^1.52))/($B$7*$B$8)*(0.14*$B$9+1)</f>
        <v>9.443412567662438</v>
      </c>
      <c r="D21" s="12">
        <f t="shared" si="0"/>
        <v>11.332095081194927</v>
      </c>
      <c r="E21" s="12">
        <f t="shared" si="0"/>
        <v>13.220777594727414</v>
      </c>
      <c r="F21" s="12">
        <f t="shared" si="0"/>
        <v>15.109460108259903</v>
      </c>
      <c r="G21" s="12">
        <f t="shared" si="0"/>
        <v>16.998142621792393</v>
      </c>
      <c r="H21" s="12">
        <f t="shared" si="0"/>
        <v>20.775507648857367</v>
      </c>
    </row>
    <row r="22" spans="2:8" ht="12.75">
      <c r="B22" s="14">
        <v>0.004</v>
      </c>
      <c r="C22" s="12">
        <f t="shared" si="0"/>
        <v>14.622978564750765</v>
      </c>
      <c r="D22" s="12">
        <f t="shared" si="0"/>
        <v>17.54757427770092</v>
      </c>
      <c r="E22" s="12">
        <f t="shared" si="0"/>
        <v>20.472169990651068</v>
      </c>
      <c r="F22" s="12">
        <f t="shared" si="0"/>
        <v>23.396765703601226</v>
      </c>
      <c r="G22" s="12">
        <f t="shared" si="0"/>
        <v>26.32136141655138</v>
      </c>
      <c r="H22" s="12">
        <f t="shared" si="0"/>
        <v>32.170552842451684</v>
      </c>
    </row>
    <row r="23" spans="2:8" ht="12.75">
      <c r="B23" s="14">
        <v>0.005</v>
      </c>
      <c r="C23" s="12">
        <f t="shared" si="0"/>
        <v>20.52764191052475</v>
      </c>
      <c r="D23" s="12">
        <f t="shared" si="0"/>
        <v>24.6331702926297</v>
      </c>
      <c r="E23" s="12">
        <f t="shared" si="0"/>
        <v>28.73869867473465</v>
      </c>
      <c r="F23" s="12">
        <f t="shared" si="0"/>
        <v>32.8442270568396</v>
      </c>
      <c r="G23" s="12">
        <f t="shared" si="0"/>
        <v>36.94975543894455</v>
      </c>
      <c r="H23" s="12">
        <f t="shared" si="0"/>
        <v>45.16081220315446</v>
      </c>
    </row>
    <row r="24" spans="2:8" ht="12.75">
      <c r="B24" s="14">
        <v>0.006</v>
      </c>
      <c r="C24" s="12">
        <f t="shared" si="0"/>
        <v>27.082862021156345</v>
      </c>
      <c r="D24" s="12">
        <f t="shared" si="0"/>
        <v>32.499434425387605</v>
      </c>
      <c r="E24" s="12">
        <f t="shared" si="0"/>
        <v>37.91600682961888</v>
      </c>
      <c r="F24" s="12">
        <f t="shared" si="0"/>
        <v>43.33257923385015</v>
      </c>
      <c r="G24" s="12">
        <f t="shared" si="0"/>
        <v>48.74915163808142</v>
      </c>
      <c r="H24" s="12">
        <f t="shared" si="0"/>
        <v>59.58229644654396</v>
      </c>
    </row>
    <row r="25" spans="2:8" ht="12.75">
      <c r="B25" s="14">
        <v>0.007</v>
      </c>
      <c r="C25" s="12">
        <f t="shared" si="0"/>
        <v>34.23368714233004</v>
      </c>
      <c r="D25" s="12">
        <f t="shared" si="0"/>
        <v>41.080424570796055</v>
      </c>
      <c r="E25" s="12">
        <f t="shared" si="0"/>
        <v>47.92716199926206</v>
      </c>
      <c r="F25" s="12">
        <f t="shared" si="0"/>
        <v>54.773899427728075</v>
      </c>
      <c r="G25" s="12">
        <f t="shared" si="0"/>
        <v>61.620636856194075</v>
      </c>
      <c r="H25" s="12">
        <f t="shared" si="0"/>
        <v>75.31411171312611</v>
      </c>
    </row>
    <row r="26" spans="2:8" ht="12.75">
      <c r="B26" s="14">
        <v>0.008</v>
      </c>
      <c r="C26" s="12">
        <f t="shared" si="0"/>
        <v>41.93739370909458</v>
      </c>
      <c r="D26" s="12">
        <f t="shared" si="0"/>
        <v>50.324872450913496</v>
      </c>
      <c r="E26" s="12">
        <f t="shared" si="0"/>
        <v>58.712351192732406</v>
      </c>
      <c r="F26" s="12">
        <f t="shared" si="0"/>
        <v>67.09982993455132</v>
      </c>
      <c r="G26" s="12">
        <f t="shared" si="0"/>
        <v>75.48730867637025</v>
      </c>
      <c r="H26" s="12">
        <f t="shared" si="0"/>
        <v>92.26226616000805</v>
      </c>
    </row>
    <row r="27" spans="2:8" ht="12.75">
      <c r="B27" s="14">
        <v>0.009</v>
      </c>
      <c r="C27" s="12">
        <f t="shared" si="0"/>
        <v>50.15950833881943</v>
      </c>
      <c r="D27" s="12">
        <f t="shared" si="0"/>
        <v>60.19141000658331</v>
      </c>
      <c r="E27" s="12">
        <f t="shared" si="0"/>
        <v>70.2233116743472</v>
      </c>
      <c r="F27" s="12">
        <f t="shared" si="0"/>
        <v>80.25521334211109</v>
      </c>
      <c r="G27" s="12">
        <f t="shared" si="0"/>
        <v>90.287115009875</v>
      </c>
      <c r="H27" s="12">
        <f t="shared" si="0"/>
        <v>110.35091834540276</v>
      </c>
    </row>
    <row r="28" spans="2:8" ht="12.75">
      <c r="B28" s="14">
        <v>0.01</v>
      </c>
      <c r="C28" s="12">
        <f t="shared" si="0"/>
        <v>58.871439693973215</v>
      </c>
      <c r="D28" s="12">
        <f t="shared" si="0"/>
        <v>70.64572763276786</v>
      </c>
      <c r="E28" s="12">
        <f t="shared" si="0"/>
        <v>82.4200155715625</v>
      </c>
      <c r="F28" s="12">
        <f t="shared" si="0"/>
        <v>94.19430351035714</v>
      </c>
      <c r="G28" s="12">
        <f t="shared" si="0"/>
        <v>105.96859144915177</v>
      </c>
      <c r="H28" s="12">
        <f t="shared" si="0"/>
        <v>129.5171673267411</v>
      </c>
    </row>
    <row r="29" spans="2:8" ht="12.75">
      <c r="B29" s="3">
        <v>0.011</v>
      </c>
      <c r="C29" s="12">
        <f t="shared" si="0"/>
        <v>68.04896717378807</v>
      </c>
      <c r="D29" s="12">
        <f t="shared" si="0"/>
        <v>81.65876060854568</v>
      </c>
      <c r="E29" s="12">
        <f t="shared" si="0"/>
        <v>95.26855404330331</v>
      </c>
      <c r="F29" s="12">
        <f t="shared" si="0"/>
        <v>108.8783474780609</v>
      </c>
      <c r="G29" s="12">
        <f t="shared" si="0"/>
        <v>122.48814091281852</v>
      </c>
      <c r="H29" s="12">
        <f t="shared" si="0"/>
        <v>149.70772778233376</v>
      </c>
    </row>
    <row r="30" spans="2:8" ht="13.5" thickBot="1">
      <c r="B30" s="4">
        <v>0.012</v>
      </c>
      <c r="C30" s="12">
        <f t="shared" si="0"/>
        <v>77.6712242530514</v>
      </c>
      <c r="D30" s="12">
        <f t="shared" si="0"/>
        <v>93.2054691036617</v>
      </c>
      <c r="E30" s="12">
        <f t="shared" si="0"/>
        <v>108.73971395427196</v>
      </c>
      <c r="F30" s="12">
        <f t="shared" si="0"/>
        <v>124.27395880488226</v>
      </c>
      <c r="G30" s="12">
        <f t="shared" si="0"/>
        <v>139.80820365549252</v>
      </c>
      <c r="H30" s="12">
        <f t="shared" si="0"/>
        <v>170.87669335671308</v>
      </c>
    </row>
    <row r="32" spans="2:8" ht="12.75">
      <c r="B32" s="18" t="s">
        <v>15</v>
      </c>
      <c r="C32" s="19"/>
      <c r="D32" s="19"/>
      <c r="E32" s="19"/>
      <c r="F32" s="20"/>
      <c r="G32" s="19"/>
      <c r="H32" s="20"/>
    </row>
    <row r="33" spans="2:8" ht="13.5" thickBot="1">
      <c r="B33" s="17" t="s">
        <v>7</v>
      </c>
      <c r="C33" s="22">
        <v>1.25</v>
      </c>
      <c r="D33" s="23">
        <v>1.5</v>
      </c>
      <c r="E33" s="23">
        <v>1.75</v>
      </c>
      <c r="F33" s="23">
        <v>2</v>
      </c>
      <c r="G33" s="23">
        <v>2.25</v>
      </c>
      <c r="H33" s="21">
        <v>2.75</v>
      </c>
    </row>
    <row r="34" spans="1:8" ht="12.75">
      <c r="A34" t="s">
        <v>16</v>
      </c>
      <c r="B34" s="25" t="s">
        <v>14</v>
      </c>
      <c r="C34" s="26">
        <v>170</v>
      </c>
      <c r="D34" s="26">
        <v>237</v>
      </c>
      <c r="E34" s="26">
        <v>309</v>
      </c>
      <c r="F34" s="26">
        <v>390</v>
      </c>
      <c r="G34" s="26">
        <v>472</v>
      </c>
      <c r="H34" s="27">
        <v>617</v>
      </c>
    </row>
    <row r="35" spans="2:8" ht="12.75">
      <c r="B35" s="13">
        <v>0.003</v>
      </c>
      <c r="C35" s="12">
        <f aca="true" t="shared" si="1" ref="C35:C44">452*(C$20*$B$5*(($B35)^1.52))/($B$7*$B$8)*(0.14*$B$9+1)/C$34*100</f>
        <v>5.5549485692132</v>
      </c>
      <c r="D35" s="12">
        <f aca="true" t="shared" si="2" ref="D35:H44">452*(D$20*$B$5*(($B35)^1.52))/($B$7*$B$8)*(0.14*$B$9+1)/D$34*100</f>
        <v>4.781474717803767</v>
      </c>
      <c r="E35" s="12">
        <f t="shared" si="2"/>
        <v>4.278568800882658</v>
      </c>
      <c r="F35" s="12">
        <f t="shared" si="2"/>
        <v>3.8742205405794623</v>
      </c>
      <c r="G35" s="12">
        <f t="shared" si="2"/>
        <v>3.601301402922117</v>
      </c>
      <c r="H35" s="12">
        <f t="shared" si="2"/>
        <v>3.367181142440416</v>
      </c>
    </row>
    <row r="36" spans="2:8" ht="12.75">
      <c r="B36" s="14">
        <v>0.004</v>
      </c>
      <c r="C36" s="12">
        <f t="shared" si="1"/>
        <v>8.601752096912215</v>
      </c>
      <c r="D36" s="12">
        <f t="shared" si="2"/>
        <v>7.404039779620641</v>
      </c>
      <c r="E36" s="12">
        <f t="shared" si="2"/>
        <v>6.625297731602288</v>
      </c>
      <c r="F36" s="12">
        <f t="shared" si="2"/>
        <v>5.9991706932310835</v>
      </c>
      <c r="G36" s="12">
        <f t="shared" si="2"/>
        <v>5.576559622150716</v>
      </c>
      <c r="H36" s="12">
        <f t="shared" si="2"/>
        <v>5.21402801336332</v>
      </c>
    </row>
    <row r="37" spans="2:8" ht="12.75">
      <c r="B37" s="14">
        <v>0.005</v>
      </c>
      <c r="C37" s="12">
        <f t="shared" si="1"/>
        <v>12.075083476779264</v>
      </c>
      <c r="D37" s="12">
        <f t="shared" si="2"/>
        <v>10.393742739506202</v>
      </c>
      <c r="E37" s="12">
        <f t="shared" si="2"/>
        <v>9.300549732923836</v>
      </c>
      <c r="F37" s="12">
        <f t="shared" si="2"/>
        <v>8.421596681240922</v>
      </c>
      <c r="G37" s="12">
        <f t="shared" si="2"/>
        <v>7.8283380167255405</v>
      </c>
      <c r="H37" s="12">
        <f t="shared" si="2"/>
        <v>7.319418509425358</v>
      </c>
    </row>
    <row r="38" spans="2:8" ht="12.75">
      <c r="B38" s="14">
        <v>0.006</v>
      </c>
      <c r="C38" s="12">
        <f t="shared" si="1"/>
        <v>15.931095306562556</v>
      </c>
      <c r="D38" s="12">
        <f t="shared" si="2"/>
        <v>13.712841529699412</v>
      </c>
      <c r="E38" s="12">
        <f t="shared" si="2"/>
        <v>12.270552372044945</v>
      </c>
      <c r="F38" s="12">
        <f t="shared" si="2"/>
        <v>11.110917752269268</v>
      </c>
      <c r="G38" s="12">
        <f t="shared" si="2"/>
        <v>10.328210092813862</v>
      </c>
      <c r="H38" s="12">
        <f t="shared" si="2"/>
        <v>9.656774140444725</v>
      </c>
    </row>
    <row r="39" spans="2:8" ht="12.75">
      <c r="B39" s="14">
        <v>0.007</v>
      </c>
      <c r="C39" s="12">
        <f t="shared" si="1"/>
        <v>20.137463024900022</v>
      </c>
      <c r="D39" s="12">
        <f t="shared" si="2"/>
        <v>17.333512477129137</v>
      </c>
      <c r="E39" s="12">
        <f t="shared" si="2"/>
        <v>15.510408414000668</v>
      </c>
      <c r="F39" s="12">
        <f t="shared" si="2"/>
        <v>14.044589596853353</v>
      </c>
      <c r="G39" s="12">
        <f t="shared" si="2"/>
        <v>13.055219672922474</v>
      </c>
      <c r="H39" s="12">
        <f t="shared" si="2"/>
        <v>12.206501088026922</v>
      </c>
    </row>
    <row r="40" spans="2:8" ht="12.75">
      <c r="B40" s="14">
        <v>0.008</v>
      </c>
      <c r="C40" s="12">
        <f t="shared" si="1"/>
        <v>24.66905512299681</v>
      </c>
      <c r="D40" s="12">
        <f t="shared" si="2"/>
        <v>21.234123397009913</v>
      </c>
      <c r="E40" s="12">
        <f t="shared" si="2"/>
        <v>19.000760903796895</v>
      </c>
      <c r="F40" s="12">
        <f t="shared" si="2"/>
        <v>17.205084598602905</v>
      </c>
      <c r="G40" s="12">
        <f t="shared" si="2"/>
        <v>15.99307387211234</v>
      </c>
      <c r="H40" s="12">
        <f t="shared" si="2"/>
        <v>14.953365666127723</v>
      </c>
    </row>
    <row r="41" spans="2:8" ht="12.75">
      <c r="B41" s="14">
        <v>0.009</v>
      </c>
      <c r="C41" s="12">
        <f t="shared" si="1"/>
        <v>29.505593140482016</v>
      </c>
      <c r="D41" s="12">
        <f t="shared" si="2"/>
        <v>25.39721941206047</v>
      </c>
      <c r="E41" s="12">
        <f t="shared" si="2"/>
        <v>22.725990833122072</v>
      </c>
      <c r="F41" s="12">
        <f t="shared" si="2"/>
        <v>20.578259831310536</v>
      </c>
      <c r="G41" s="12">
        <f t="shared" si="2"/>
        <v>19.128626061414195</v>
      </c>
      <c r="H41" s="12">
        <f t="shared" si="2"/>
        <v>17.88507590687241</v>
      </c>
    </row>
    <row r="42" spans="2:8" ht="12.75">
      <c r="B42" s="14">
        <v>0.01</v>
      </c>
      <c r="C42" s="12">
        <f t="shared" si="1"/>
        <v>34.630258643513656</v>
      </c>
      <c r="D42" s="12">
        <f t="shared" si="2"/>
        <v>29.80832389568264</v>
      </c>
      <c r="E42" s="12">
        <f t="shared" si="2"/>
        <v>26.673144197916663</v>
      </c>
      <c r="F42" s="12">
        <f t="shared" si="2"/>
        <v>24.15238551547619</v>
      </c>
      <c r="G42" s="12">
        <f t="shared" si="2"/>
        <v>22.4509727646508</v>
      </c>
      <c r="H42" s="12">
        <f t="shared" si="2"/>
        <v>20.99143716802935</v>
      </c>
    </row>
    <row r="43" spans="2:8" ht="12.75">
      <c r="B43" s="3">
        <v>0.011</v>
      </c>
      <c r="C43" s="12">
        <f t="shared" si="1"/>
        <v>40.02880421987533</v>
      </c>
      <c r="D43" s="12">
        <f t="shared" si="2"/>
        <v>34.45517325255092</v>
      </c>
      <c r="E43" s="12">
        <f t="shared" si="2"/>
        <v>30.831247263204954</v>
      </c>
      <c r="F43" s="12">
        <f t="shared" si="2"/>
        <v>27.917524994374592</v>
      </c>
      <c r="G43" s="12">
        <f t="shared" si="2"/>
        <v>25.950877312037825</v>
      </c>
      <c r="H43" s="12">
        <f t="shared" si="2"/>
        <v>24.26381325483529</v>
      </c>
    </row>
    <row r="44" spans="2:8" ht="13.5" thickBot="1">
      <c r="B44" s="4">
        <v>0.012</v>
      </c>
      <c r="C44" s="12">
        <f t="shared" si="1"/>
        <v>45.68895544297141</v>
      </c>
      <c r="D44" s="12">
        <f t="shared" si="2"/>
        <v>39.32720215344375</v>
      </c>
      <c r="E44" s="12">
        <f t="shared" si="2"/>
        <v>35.19084593989384</v>
      </c>
      <c r="F44" s="12">
        <f t="shared" si="2"/>
        <v>31.8651176422775</v>
      </c>
      <c r="G44" s="12">
        <f t="shared" si="2"/>
        <v>29.62038213040096</v>
      </c>
      <c r="H44" s="12">
        <f t="shared" si="2"/>
        <v>27.694763915188503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mergeCells count="5">
    <mergeCell ref="D4:D5"/>
    <mergeCell ref="A3:D3"/>
    <mergeCell ref="F4:G4"/>
    <mergeCell ref="F5:G5"/>
    <mergeCell ref="E4:E5"/>
  </mergeCells>
  <printOptions/>
  <pageMargins left="0.31" right="0.2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Echometer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Rowlan</dc:creator>
  <cp:keywords/>
  <dc:description/>
  <cp:lastModifiedBy>Lynn Rowlan</cp:lastModifiedBy>
  <cp:lastPrinted>2007-03-24T22:24:50Z</cp:lastPrinted>
  <dcterms:created xsi:type="dcterms:W3CDTF">2001-04-30T21:08:16Z</dcterms:created>
  <dcterms:modified xsi:type="dcterms:W3CDTF">2008-11-12T23:23:17Z</dcterms:modified>
  <cp:category/>
  <cp:version/>
  <cp:contentType/>
  <cp:contentStatus/>
</cp:coreProperties>
</file>